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239ADDC3-8C24-4A38-BA47-580DF608DCF7}" xr6:coauthVersionLast="41" xr6:coauthVersionMax="41" xr10:uidLastSave="{00000000-0000-0000-0000-000000000000}"/>
  <bookViews>
    <workbookView xWindow="-108" yWindow="-108" windowWidth="23256" windowHeight="1260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Arkusz1!$D$4:$L$33</definedName>
  </definedNames>
  <calcPr calcId="181029"/>
</workbook>
</file>

<file path=xl/calcChain.xml><?xml version="1.0" encoding="utf-8"?>
<calcChain xmlns="http://schemas.openxmlformats.org/spreadsheetml/2006/main">
  <c r="G25" i="1" l="1"/>
  <c r="G27" i="1"/>
  <c r="G28" i="1"/>
  <c r="G22" i="1"/>
  <c r="G26" i="1"/>
  <c r="G19" i="1"/>
  <c r="G18" i="1"/>
  <c r="G16" i="1"/>
  <c r="G12" i="1"/>
  <c r="G10" i="1"/>
  <c r="G16" i="2"/>
  <c r="G11" i="1" s="1"/>
  <c r="G23" i="1" s="1"/>
  <c r="H16" i="2"/>
  <c r="G24" i="1" s="1"/>
  <c r="G8" i="1" l="1"/>
  <c r="G20" i="1"/>
</calcChain>
</file>

<file path=xl/sharedStrings.xml><?xml version="1.0" encoding="utf-8"?>
<sst xmlns="http://schemas.openxmlformats.org/spreadsheetml/2006/main" count="154" uniqueCount="102">
  <si>
    <t>Przedmiar robót</t>
  </si>
  <si>
    <t>LP</t>
  </si>
  <si>
    <t>Opis wykonywanych robót</t>
  </si>
  <si>
    <t>Ilość robót</t>
  </si>
  <si>
    <t>Cena jednostkowa</t>
  </si>
  <si>
    <t>Podatek VAT</t>
  </si>
  <si>
    <t>Nr pomieszczenia</t>
  </si>
  <si>
    <t>Nazwa pomieszczenia</t>
  </si>
  <si>
    <t>Powierzchnia</t>
  </si>
  <si>
    <t>Obwód</t>
  </si>
  <si>
    <t>Wysokość</t>
  </si>
  <si>
    <t>Wykończenie posadzki</t>
  </si>
  <si>
    <t>Wykończenie sufitu</t>
  </si>
  <si>
    <t>1 1</t>
  </si>
  <si>
    <t>1 2</t>
  </si>
  <si>
    <t>1 3</t>
  </si>
  <si>
    <t>1 4</t>
  </si>
  <si>
    <t>1 5</t>
  </si>
  <si>
    <t>1 6</t>
  </si>
  <si>
    <t>1 7</t>
  </si>
  <si>
    <t>1 8</t>
  </si>
  <si>
    <t>1 9</t>
  </si>
  <si>
    <t>Komunikacja 1</t>
  </si>
  <si>
    <t>Komunikacja 2</t>
  </si>
  <si>
    <t>Sala szkolna 1</t>
  </si>
  <si>
    <t>Sala komputerowa 22 komp.</t>
  </si>
  <si>
    <t>Sala szkolna 2</t>
  </si>
  <si>
    <t>Świetlica</t>
  </si>
  <si>
    <t>Rozdzielnia kelnerska i zmywalnia</t>
  </si>
  <si>
    <t>Wykończenie ścian</t>
  </si>
  <si>
    <t>Przyjęcie posiłków</t>
  </si>
  <si>
    <t>WC osób niepełnosprawnych</t>
  </si>
  <si>
    <t>WC żeńskie</t>
  </si>
  <si>
    <t>WC męskie</t>
  </si>
  <si>
    <t>1 10</t>
  </si>
  <si>
    <t>1 11</t>
  </si>
  <si>
    <t>Wykładzina PVC 2,0-2,5mm</t>
  </si>
  <si>
    <t>Tynk cementowo wapienny maszynowy + gładź</t>
  </si>
  <si>
    <t>Wykładzina PVC 2,0-2,5mm (Trudnozapalna, min Bfl-s1)</t>
  </si>
  <si>
    <t>Terakota</t>
  </si>
  <si>
    <t xml:space="preserve">Malowanie farbami zmywalnymi lateksowymi </t>
  </si>
  <si>
    <t>Wykonanie tynków wewnętrznych maszynowych cementowo wapiennych</t>
  </si>
  <si>
    <t>Obsadzenie brakującej stolarki drzwiowej i okiennej wg załączonego zestawienia</t>
  </si>
  <si>
    <t>Obsadzenie parapetów wewnętrznych PVC</t>
  </si>
  <si>
    <t>Wykonanie ocieplenia stropu nad parterem oraz wylewki cementowej</t>
  </si>
  <si>
    <t>Uwaga belki stropowe oraz wieńce należy zabezpieczyć 10-o cm warstwą izolacji zabezpieczającej przed przemarzaniem</t>
  </si>
  <si>
    <t>Zamurowanie otworu zewnętrznego w ścianie szczytowej poddasza nieużytkowego</t>
  </si>
  <si>
    <t>Wykonanie obróbki kominów wentylacyjnych ponad dachem oraz obsadzenie kratek wentylacyjnych</t>
  </si>
  <si>
    <t>Montaż nawiewników higrosterowanych przy oknach wskazanych na rzucie parteru - wentylacja</t>
  </si>
  <si>
    <t>Urządzenie terenów zielonych wokół budynku</t>
  </si>
  <si>
    <t>Instalacje należy wykonać zgodnie z projektem budowlanym. Zakres: instalacje elektryczne, instalacje niskopradowe, instalacje uziemniające</t>
  </si>
  <si>
    <t xml:space="preserve">Wykonanie instalacji sanitarnych </t>
  </si>
  <si>
    <t>Zakres obejmuje wykonanie instalacji wodno kanalizacyjnych, oraz centralnego ogrzewania (wraz z przyłączeniami w obrębie istniejącej części budynku), oraz wentylacji grawitacyjnej i mechanicznej zgodnie z projektem branży sanitarnej. Wyłączeniu podlega kanalizacja sanitarna wykonana pod chudym betonem. W ramach instalacji należy wykonać podłączenia kanalizacji sanitarnej poza budynkiem ze zbiornikiem szczelnym. W ramach podłączenia instalacji c.o. do istniejącej kotłowni nalezy przewidzieć dołożenie modułu sterującego obiegiem grzewczym przewidzianym do realizacji w ramach nowej części budynku.</t>
  </si>
  <si>
    <t xml:space="preserve">Wykonanie posadzki na gruncie wg warstw projektu budowlanego. </t>
  </si>
  <si>
    <t>Ułożenie terakoty</t>
  </si>
  <si>
    <t>Materiał o odpowiedniej odporności pożarowej i trudnozapalności</t>
  </si>
  <si>
    <t>Ułożenie wykładziny PVC w salach i świetlicy</t>
  </si>
  <si>
    <t>Należy wykonać cokoliki wokół ścian poprzez właściwe wyoblenie narożników</t>
  </si>
  <si>
    <t>Jednostka miary</t>
  </si>
  <si>
    <t>Dotyczy: Sanitariaty oraz zaplecze świetlicy</t>
  </si>
  <si>
    <t>kpl</t>
  </si>
  <si>
    <t>Należy przewidzieć gruntowanie istniejących ścian i sufitów. Nie odejmowano powierzchni otworów.</t>
  </si>
  <si>
    <t>mb</t>
  </si>
  <si>
    <t>m2</t>
  </si>
  <si>
    <t>szt.</t>
  </si>
  <si>
    <t>Wykonanie podbitki dachowej woków budynku.</t>
  </si>
  <si>
    <t>Wykonanie elewacji zewnętrznej oraz obsadzenie podokienników okiennych - wełna mineralna gr. 15cm L=0,035</t>
  </si>
  <si>
    <t>Wykonanie elewacji zewnętrznej oraz obsadzenie podokienników okiennych - styropian gr. 15cm L=0,035</t>
  </si>
  <si>
    <t>Wykonanie elewacji zewnętrznej - cokół wokół budynku, żywica epoksydowa.</t>
  </si>
  <si>
    <t>Z wyłączeniem styropianu. Fundament został ocieplony na etapie robót stanu "zero"</t>
  </si>
  <si>
    <t>Na częściach ścian elewację należy wykonać z wełny mineralnej. Współczynniki U zostały okreslone w projekcie budowlanym. Elementy ocieplenia wykonać do poziomu murłaty, a następnie połączyć strukturę elementów cieplnych z elementami ocieplenia na stropie nad parterem w celu eliminacji mostków cieplnych. W cenę nalezy wliczyć obróbki ścian kolankowych oraz daszku nad wejściem od strony głównej</t>
  </si>
  <si>
    <t>Malowanie sufitów</t>
  </si>
  <si>
    <t>Malowanie ścian</t>
  </si>
  <si>
    <t>Glazura wymaga zaakceptowania przez inwestora - średni poziom cenowy</t>
  </si>
  <si>
    <t>Przewidziano w pomieszczeniach WC(żeńskie, męskie, niepełnosprawni) oraz zapleczu świetlicy. Glazura wymaga zaakceptowania przez inwestora - średni poziom cenowy</t>
  </si>
  <si>
    <t>wywrotki</t>
  </si>
  <si>
    <t>Wykonanie ścianek działowych wydzielających kabiny ustępowe z płyty wiórowej w okuciach aluminiowych o wys 2,0m. W sanitariatach męskich i żeńskich</t>
  </si>
  <si>
    <t>Wykonanie białego montażu sanitarnego oraz uchwytów w WC dla niepełnosprawnych</t>
  </si>
  <si>
    <t>Zamurowanie dawnego wejścia do szatni</t>
  </si>
  <si>
    <t>Ułożenie kostki wyprofilować aby umożliwić dostęp osobom niepełnosprawnym. Przyjąć po krawędziach utwardzenia obrzeża chodnikowe. Opaska szerokości 0,7m - 68,00mb</t>
  </si>
  <si>
    <t>Otwór należy zamurować po wykonaniu robót w poziomie poddasza nieużtkowego</t>
  </si>
  <si>
    <t>Należy wykonać strukturę elewacyjną, zgodną z PB.</t>
  </si>
  <si>
    <t>Nad wejściem wykonać warstwy elewacyjne oraz strukturę elewacyjną.  Podbitkę w ścianie szczytowej p.poż wykonać z elementów drewnianych NRO lub blachy powlekanej.</t>
  </si>
  <si>
    <t>Należy dodatkowo przewidzieć wykucie otworu pomiędzy starą częścią szkoły na nową i montaż drzwi aluminiowych EI60</t>
  </si>
  <si>
    <t>Wykonanie instalacji elektrycznych (oraz uziomu budynku)  teletechnicznych, zgodnie z dokumentacją budowlaną branży elektrycznej z wyłączenim montażu tablic multimedialnych, oraz instalacji AUDIO z osprzętem</t>
  </si>
  <si>
    <t>Farba zmywalna lateksowa lub ceramiczna (ściany kolor jasny pastelowy, sufity białe)</t>
  </si>
  <si>
    <t>Montaż 2-uch zbiorników szczelnych bezodpływowych przelewowych w miejscu wskazanym w PZT wraz z wykonaniem instalacji kanalizayjnej przelewowej ze starego zbiornika szczelnego</t>
  </si>
  <si>
    <t>Dodatkowo należy zamontować krucieć ssawny sztywny z rury stalowej  poprzez istniejący budynek aby umożliwić wybieranie ścieków z drogi gminnej ogólno dostępnej. Miejsce te wskazano na PZT. Należy wykonac również przyłączenie istniejącego zbiornika z nowym zgodnie z PZT.                                                                                         Przedmiar: 2 zbiorniki szczelne o pojemności 10,00m3, k PVC 200 - 23,00mb, rura 110 ssawna z kołnierzem - 14,0mb, rura napowietrzająca dn 50 x 2 do wyprowadzenia ponad dach 12,00mb</t>
  </si>
  <si>
    <t>Dowiezienie niezbędnej ilości ziemi żyznej, niwelacja, grabienie, wałowanie, siew trawy. Należy w sposób prawidłowy wykonać kominek włazowy do istniejącego zbiornika szczelnego chroniąc przed wlewaniem się wody z dachu do zbiornika szczelnego. Analogicznie obrobić włazy nowych zbiorników szczelnych.</t>
  </si>
  <si>
    <t>Wykonanie opaski wokół budynku oraz ułożenie kostki przy wejściu do budynku</t>
  </si>
  <si>
    <t>Ułożenie wykładziny PVC w komunikacjach</t>
  </si>
  <si>
    <t>Ułożenie glazury na ścianach pomieszczeń wskazanych na załączniku nr 1 do wysokości 2,0m</t>
  </si>
  <si>
    <t>Wg zestawienia</t>
  </si>
  <si>
    <t xml:space="preserve">FORMULARZ CENOWY - TABELA CEN POSZCZEGÓLNYYCH ELEMENTÓW ROBÓT </t>
  </si>
  <si>
    <t xml:space="preserve">data i  czytelny podpis wykonawcy </t>
  </si>
  <si>
    <t>Wykonanie daszku nad wejściem wg warstw projektu</t>
  </si>
  <si>
    <t>Ocieplenie styropapą, wykonanie obróbek blacharskich  i wykonanie rynny dachowej fi 50 oraz wpięcie w istniejącą rurę spustową</t>
  </si>
  <si>
    <t>Załącznik nr 1.1. (do wypełnienia Przez Wykonawcę  i zał. do oferty)</t>
  </si>
  <si>
    <t>Wartość robót NETTO</t>
  </si>
  <si>
    <t>Wartośc robót BRUTTO</t>
  </si>
  <si>
    <t>KWOTY NETTO, VAT I BRUTTO NALEŻY PRZENIEŚĆ DO FORMULARZA OFERTY</t>
  </si>
  <si>
    <t>RAZEM KWOTA OFERTY: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</si>
</sst>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16" fontId="0" fillId="0" borderId="0" xfId="0" applyNumberForma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3:L38"/>
  <sheetViews>
    <sheetView tabSelected="1" topLeftCell="A37" zoomScale="47" zoomScaleNormal="47" workbookViewId="0">
      <selection activeCell="D2" sqref="D2:L38"/>
    </sheetView>
  </sheetViews>
  <sheetFormatPr defaultRowHeight="14.4" x14ac:dyDescent="0.3"/>
  <cols>
    <col min="4" max="4" width="5.77734375" customWidth="1"/>
    <col min="5" max="5" width="41.33203125" customWidth="1"/>
    <col min="6" max="6" width="60.88671875" customWidth="1"/>
    <col min="7" max="7" width="11.44140625" customWidth="1"/>
    <col min="8" max="8" width="10.6640625" customWidth="1"/>
    <col min="9" max="9" width="12.88671875" customWidth="1"/>
    <col min="10" max="10" width="13.6640625" customWidth="1"/>
    <col min="11" max="11" width="13" customWidth="1"/>
    <col min="12" max="12" width="14.77734375" customWidth="1"/>
  </cols>
  <sheetData>
    <row r="3" spans="4:12" x14ac:dyDescent="0.3">
      <c r="D3" s="3"/>
      <c r="E3" s="4"/>
      <c r="F3" s="4" t="s">
        <v>97</v>
      </c>
      <c r="G3" s="3"/>
      <c r="H3" s="3"/>
      <c r="I3" s="3"/>
      <c r="J3" s="3"/>
      <c r="K3" s="3"/>
      <c r="L3" s="3"/>
    </row>
    <row r="4" spans="4:12" ht="27" customHeight="1" x14ac:dyDescent="0.3">
      <c r="D4" s="10" t="s">
        <v>93</v>
      </c>
      <c r="E4" s="11"/>
      <c r="F4" s="11"/>
      <c r="G4" s="11"/>
      <c r="H4" s="11"/>
      <c r="I4" s="11"/>
      <c r="J4" s="11"/>
      <c r="K4" s="11"/>
      <c r="L4" s="11"/>
    </row>
    <row r="5" spans="4:12" ht="27.6" x14ac:dyDescent="0.3">
      <c r="D5" s="6" t="s">
        <v>1</v>
      </c>
      <c r="E5" s="6" t="s">
        <v>0</v>
      </c>
      <c r="F5" s="6" t="s">
        <v>2</v>
      </c>
      <c r="G5" s="6" t="s">
        <v>3</v>
      </c>
      <c r="H5" s="5" t="s">
        <v>58</v>
      </c>
      <c r="I5" s="5" t="s">
        <v>4</v>
      </c>
      <c r="J5" s="5" t="s">
        <v>98</v>
      </c>
      <c r="K5" s="6" t="s">
        <v>5</v>
      </c>
      <c r="L5" s="5" t="s">
        <v>99</v>
      </c>
    </row>
    <row r="6" spans="4:12" ht="86.4" customHeight="1" x14ac:dyDescent="0.3">
      <c r="D6" s="6">
        <v>1</v>
      </c>
      <c r="E6" s="5" t="s">
        <v>84</v>
      </c>
      <c r="F6" s="5" t="s">
        <v>50</v>
      </c>
      <c r="G6" s="6">
        <v>1</v>
      </c>
      <c r="H6" s="6" t="s">
        <v>60</v>
      </c>
      <c r="I6" s="7"/>
      <c r="J6" s="7"/>
      <c r="K6" s="7"/>
      <c r="L6" s="7"/>
    </row>
    <row r="7" spans="4:12" ht="148.19999999999999" customHeight="1" x14ac:dyDescent="0.3">
      <c r="D7" s="6">
        <v>2</v>
      </c>
      <c r="E7" s="5" t="s">
        <v>51</v>
      </c>
      <c r="F7" s="5" t="s">
        <v>52</v>
      </c>
      <c r="G7" s="6">
        <v>1</v>
      </c>
      <c r="H7" s="6" t="s">
        <v>60</v>
      </c>
      <c r="I7" s="7"/>
      <c r="J7" s="7"/>
      <c r="K7" s="7"/>
      <c r="L7" s="7"/>
    </row>
    <row r="8" spans="4:12" ht="44.4" customHeight="1" x14ac:dyDescent="0.3">
      <c r="D8" s="6">
        <v>3</v>
      </c>
      <c r="E8" s="5" t="s">
        <v>41</v>
      </c>
      <c r="F8" s="5" t="s">
        <v>61</v>
      </c>
      <c r="G8" s="6">
        <f>(Arkusz2!H16*Arkusz2!I15)+Arkusz2!G16</f>
        <v>1077.8019999999999</v>
      </c>
      <c r="H8" s="6" t="s">
        <v>63</v>
      </c>
      <c r="I8" s="7"/>
      <c r="J8" s="7"/>
      <c r="K8" s="7"/>
      <c r="L8" s="7"/>
    </row>
    <row r="9" spans="4:12" ht="48" customHeight="1" x14ac:dyDescent="0.3">
      <c r="D9" s="6">
        <v>4</v>
      </c>
      <c r="E9" s="5" t="s">
        <v>42</v>
      </c>
      <c r="F9" s="5" t="s">
        <v>83</v>
      </c>
      <c r="G9" s="6">
        <v>1</v>
      </c>
      <c r="H9" s="6" t="s">
        <v>60</v>
      </c>
      <c r="I9" s="7"/>
      <c r="J9" s="7"/>
      <c r="K9" s="7"/>
      <c r="L9" s="7"/>
    </row>
    <row r="10" spans="4:12" x14ac:dyDescent="0.3">
      <c r="D10" s="6">
        <v>5</v>
      </c>
      <c r="E10" s="5" t="s">
        <v>43</v>
      </c>
      <c r="F10" s="5"/>
      <c r="G10" s="6">
        <f>0.9*4+1.4*16</f>
        <v>26</v>
      </c>
      <c r="H10" s="6" t="s">
        <v>62</v>
      </c>
      <c r="I10" s="7"/>
      <c r="J10" s="7"/>
      <c r="K10" s="7"/>
      <c r="L10" s="7"/>
    </row>
    <row r="11" spans="4:12" ht="27.6" x14ac:dyDescent="0.3">
      <c r="D11" s="6">
        <v>6</v>
      </c>
      <c r="E11" s="5" t="s">
        <v>53</v>
      </c>
      <c r="F11" s="5"/>
      <c r="G11" s="6">
        <f>Arkusz2!G16</f>
        <v>279.40000000000003</v>
      </c>
      <c r="H11" s="6" t="s">
        <v>63</v>
      </c>
      <c r="I11" s="7"/>
      <c r="J11" s="7"/>
      <c r="K11" s="7"/>
      <c r="L11" s="7"/>
    </row>
    <row r="12" spans="4:12" ht="27.6" x14ac:dyDescent="0.3">
      <c r="D12" s="6">
        <v>7</v>
      </c>
      <c r="E12" s="5" t="s">
        <v>44</v>
      </c>
      <c r="F12" s="5" t="s">
        <v>45</v>
      </c>
      <c r="G12" s="6">
        <f>291</f>
        <v>291</v>
      </c>
      <c r="H12" s="6" t="s">
        <v>63</v>
      </c>
      <c r="I12" s="7"/>
      <c r="J12" s="7"/>
      <c r="K12" s="7"/>
      <c r="L12" s="7"/>
    </row>
    <row r="13" spans="4:12" ht="27.6" x14ac:dyDescent="0.3">
      <c r="D13" s="6">
        <v>8</v>
      </c>
      <c r="E13" s="5" t="s">
        <v>46</v>
      </c>
      <c r="F13" s="5" t="s">
        <v>80</v>
      </c>
      <c r="G13" s="6">
        <v>1</v>
      </c>
      <c r="H13" s="6" t="s">
        <v>64</v>
      </c>
      <c r="I13" s="7"/>
      <c r="J13" s="7"/>
      <c r="K13" s="7"/>
      <c r="L13" s="7"/>
    </row>
    <row r="14" spans="4:12" ht="27.6" x14ac:dyDescent="0.3">
      <c r="D14" s="6">
        <v>9</v>
      </c>
      <c r="E14" s="5" t="s">
        <v>47</v>
      </c>
      <c r="F14" s="5" t="s">
        <v>81</v>
      </c>
      <c r="G14" s="6">
        <v>4</v>
      </c>
      <c r="H14" s="6" t="s">
        <v>64</v>
      </c>
      <c r="I14" s="7"/>
      <c r="J14" s="7"/>
      <c r="K14" s="7"/>
      <c r="L14" s="7"/>
    </row>
    <row r="15" spans="4:12" ht="27.6" x14ac:dyDescent="0.3">
      <c r="D15" s="6">
        <v>10</v>
      </c>
      <c r="E15" s="5" t="s">
        <v>95</v>
      </c>
      <c r="F15" s="5" t="s">
        <v>96</v>
      </c>
      <c r="G15" s="6">
        <v>12</v>
      </c>
      <c r="H15" s="6" t="s">
        <v>63</v>
      </c>
      <c r="I15" s="7"/>
      <c r="J15" s="7"/>
      <c r="K15" s="7"/>
      <c r="L15" s="7"/>
    </row>
    <row r="16" spans="4:12" ht="41.4" x14ac:dyDescent="0.3">
      <c r="D16" s="6">
        <v>11</v>
      </c>
      <c r="E16" s="5" t="s">
        <v>65</v>
      </c>
      <c r="F16" s="5" t="s">
        <v>82</v>
      </c>
      <c r="G16" s="6">
        <f>(18.45+6.4+14.7+17.3)*1.05</f>
        <v>59.692499999999995</v>
      </c>
      <c r="H16" s="6" t="s">
        <v>62</v>
      </c>
      <c r="I16" s="7"/>
      <c r="J16" s="7"/>
      <c r="K16" s="7"/>
      <c r="L16" s="7"/>
    </row>
    <row r="17" spans="4:12" x14ac:dyDescent="0.3">
      <c r="D17" s="6">
        <v>12</v>
      </c>
      <c r="E17" s="5" t="s">
        <v>78</v>
      </c>
      <c r="F17" s="5"/>
      <c r="G17" s="6">
        <v>1</v>
      </c>
      <c r="H17" s="6" t="s">
        <v>64</v>
      </c>
      <c r="I17" s="7"/>
      <c r="J17" s="7"/>
      <c r="K17" s="7"/>
      <c r="L17" s="7"/>
    </row>
    <row r="18" spans="4:12" ht="82.8" x14ac:dyDescent="0.3">
      <c r="D18" s="6">
        <v>13</v>
      </c>
      <c r="E18" s="5" t="s">
        <v>67</v>
      </c>
      <c r="F18" s="5" t="s">
        <v>70</v>
      </c>
      <c r="G18" s="6">
        <f>68.1+82+27.8+56.8</f>
        <v>234.7</v>
      </c>
      <c r="H18" s="6" t="s">
        <v>63</v>
      </c>
      <c r="I18" s="7"/>
      <c r="J18" s="7"/>
      <c r="K18" s="7"/>
      <c r="L18" s="7"/>
    </row>
    <row r="19" spans="4:12" ht="82.8" x14ac:dyDescent="0.3">
      <c r="D19" s="6">
        <v>14</v>
      </c>
      <c r="E19" s="5" t="s">
        <v>66</v>
      </c>
      <c r="F19" s="5" t="s">
        <v>70</v>
      </c>
      <c r="G19" s="6">
        <f>72+30.2+25</f>
        <v>127.2</v>
      </c>
      <c r="H19" s="6" t="s">
        <v>63</v>
      </c>
      <c r="I19" s="7"/>
      <c r="J19" s="7"/>
      <c r="K19" s="7"/>
      <c r="L19" s="7"/>
    </row>
    <row r="20" spans="4:12" ht="27.6" x14ac:dyDescent="0.3">
      <c r="D20" s="6">
        <v>15</v>
      </c>
      <c r="E20" s="5" t="s">
        <v>68</v>
      </c>
      <c r="F20" s="5" t="s">
        <v>69</v>
      </c>
      <c r="G20" s="6">
        <f>G16*0.5</f>
        <v>29.846249999999998</v>
      </c>
      <c r="H20" s="6" t="s">
        <v>63</v>
      </c>
      <c r="I20" s="7"/>
      <c r="J20" s="7"/>
      <c r="K20" s="7"/>
      <c r="L20" s="7"/>
    </row>
    <row r="21" spans="4:12" ht="27.6" x14ac:dyDescent="0.3">
      <c r="D21" s="6">
        <v>16</v>
      </c>
      <c r="E21" s="5" t="s">
        <v>48</v>
      </c>
      <c r="F21" s="5" t="s">
        <v>59</v>
      </c>
      <c r="G21" s="6">
        <v>4</v>
      </c>
      <c r="H21" s="6" t="s">
        <v>64</v>
      </c>
      <c r="I21" s="7"/>
      <c r="J21" s="7"/>
      <c r="K21" s="7"/>
      <c r="L21" s="7"/>
    </row>
    <row r="22" spans="4:12" ht="27.6" x14ac:dyDescent="0.3">
      <c r="D22" s="6">
        <v>17</v>
      </c>
      <c r="E22" s="5" t="s">
        <v>91</v>
      </c>
      <c r="F22" s="6" t="s">
        <v>73</v>
      </c>
      <c r="G22" s="6">
        <f>(Arkusz2!H11+Arkusz2!H12+Arkusz2!H13+Arkusz2!H14+Arkusz2!H15)*2</f>
        <v>153.44</v>
      </c>
      <c r="H22" s="6" t="s">
        <v>63</v>
      </c>
      <c r="I22" s="7"/>
      <c r="J22" s="7"/>
      <c r="K22" s="7"/>
      <c r="L22" s="7"/>
    </row>
    <row r="23" spans="4:12" ht="27.6" x14ac:dyDescent="0.3">
      <c r="D23" s="6">
        <v>18</v>
      </c>
      <c r="E23" s="5" t="s">
        <v>71</v>
      </c>
      <c r="F23" s="5" t="s">
        <v>85</v>
      </c>
      <c r="G23" s="6">
        <f>G11</f>
        <v>279.40000000000003</v>
      </c>
      <c r="H23" s="6" t="s">
        <v>63</v>
      </c>
      <c r="I23" s="7"/>
      <c r="J23" s="7"/>
      <c r="K23" s="7"/>
      <c r="L23" s="7"/>
    </row>
    <row r="24" spans="4:12" ht="27.6" x14ac:dyDescent="0.3">
      <c r="D24" s="6">
        <v>19</v>
      </c>
      <c r="E24" s="5" t="s">
        <v>72</v>
      </c>
      <c r="F24" s="5" t="s">
        <v>85</v>
      </c>
      <c r="G24" s="6">
        <f>(Arkusz2!H16*Arkusz2!I15)-(Arkusz2!H11+Arkusz2!H12+Arkusz2!H13+Arkusz2!H14+Arkusz2!H15)*2</f>
        <v>644.96199999999999</v>
      </c>
      <c r="H24" s="6" t="s">
        <v>63</v>
      </c>
      <c r="I24" s="7"/>
      <c r="J24" s="7"/>
      <c r="K24" s="7"/>
      <c r="L24" s="7"/>
    </row>
    <row r="25" spans="4:12" ht="41.4" x14ac:dyDescent="0.3">
      <c r="D25" s="6">
        <v>20</v>
      </c>
      <c r="E25" s="5" t="s">
        <v>54</v>
      </c>
      <c r="F25" s="5" t="s">
        <v>74</v>
      </c>
      <c r="G25" s="6">
        <f>Arkusz2!G11+Arkusz2!G12+Arkusz2!G13+Arkusz2!G14+Arkusz2!G15+Arkusz2!G5</f>
        <v>61.6</v>
      </c>
      <c r="H25" s="6" t="s">
        <v>63</v>
      </c>
      <c r="I25" s="7"/>
      <c r="J25" s="7"/>
      <c r="K25" s="7"/>
      <c r="L25" s="7"/>
    </row>
    <row r="26" spans="4:12" x14ac:dyDescent="0.3">
      <c r="D26" s="6">
        <v>21</v>
      </c>
      <c r="E26" s="5" t="s">
        <v>56</v>
      </c>
      <c r="F26" s="5" t="s">
        <v>57</v>
      </c>
      <c r="G26" s="6">
        <f>Arkusz2!G7+Arkusz2!G8+Arkusz2!G9+Arkusz2!G10</f>
        <v>173.1</v>
      </c>
      <c r="H26" s="6" t="s">
        <v>63</v>
      </c>
      <c r="I26" s="7"/>
      <c r="J26" s="7"/>
      <c r="K26" s="7"/>
      <c r="L26" s="7"/>
    </row>
    <row r="27" spans="4:12" x14ac:dyDescent="0.3">
      <c r="D27" s="6">
        <v>22</v>
      </c>
      <c r="E27" s="5" t="s">
        <v>90</v>
      </c>
      <c r="F27" s="5" t="s">
        <v>55</v>
      </c>
      <c r="G27" s="6">
        <f>Arkusz2!G6</f>
        <v>44.7</v>
      </c>
      <c r="H27" s="6" t="s">
        <v>63</v>
      </c>
      <c r="I27" s="7"/>
      <c r="J27" s="7"/>
      <c r="K27" s="7"/>
      <c r="L27" s="7"/>
    </row>
    <row r="28" spans="4:12" ht="41.4" x14ac:dyDescent="0.3">
      <c r="D28" s="6">
        <v>23</v>
      </c>
      <c r="E28" s="5" t="s">
        <v>76</v>
      </c>
      <c r="F28" s="5"/>
      <c r="G28" s="6">
        <f>(2+2+4.4+(1.3*4))*2</f>
        <v>27.200000000000003</v>
      </c>
      <c r="H28" s="6" t="s">
        <v>63</v>
      </c>
      <c r="I28" s="7"/>
      <c r="J28" s="7"/>
      <c r="K28" s="7"/>
      <c r="L28" s="7"/>
    </row>
    <row r="29" spans="4:12" ht="27.6" x14ac:dyDescent="0.3">
      <c r="D29" s="6">
        <v>24</v>
      </c>
      <c r="E29" s="5" t="s">
        <v>77</v>
      </c>
      <c r="F29" s="5" t="s">
        <v>92</v>
      </c>
      <c r="G29" s="6">
        <v>1</v>
      </c>
      <c r="H29" s="6" t="s">
        <v>60</v>
      </c>
      <c r="I29" s="7"/>
      <c r="J29" s="7"/>
      <c r="K29" s="7"/>
      <c r="L29" s="7"/>
    </row>
    <row r="30" spans="4:12" ht="96.6" x14ac:dyDescent="0.3">
      <c r="D30" s="6">
        <v>25</v>
      </c>
      <c r="E30" s="5" t="s">
        <v>86</v>
      </c>
      <c r="F30" s="5" t="s">
        <v>87</v>
      </c>
      <c r="G30" s="6">
        <v>1</v>
      </c>
      <c r="H30" s="6" t="s">
        <v>60</v>
      </c>
      <c r="I30" s="7"/>
      <c r="J30" s="7"/>
      <c r="K30" s="7"/>
      <c r="L30" s="7"/>
    </row>
    <row r="31" spans="4:12" ht="69" x14ac:dyDescent="0.3">
      <c r="D31" s="6">
        <v>26</v>
      </c>
      <c r="E31" s="5" t="s">
        <v>49</v>
      </c>
      <c r="F31" s="5" t="s">
        <v>88</v>
      </c>
      <c r="G31" s="6">
        <v>3</v>
      </c>
      <c r="H31" s="6" t="s">
        <v>75</v>
      </c>
      <c r="I31" s="7"/>
      <c r="J31" s="7"/>
      <c r="K31" s="7"/>
      <c r="L31" s="7"/>
    </row>
    <row r="32" spans="4:12" ht="41.4" x14ac:dyDescent="0.3">
      <c r="D32" s="6">
        <v>27</v>
      </c>
      <c r="E32" s="5" t="s">
        <v>89</v>
      </c>
      <c r="F32" s="5" t="s">
        <v>79</v>
      </c>
      <c r="G32" s="6">
        <v>94</v>
      </c>
      <c r="H32" s="6" t="s">
        <v>63</v>
      </c>
      <c r="I32" s="7"/>
      <c r="J32" s="7"/>
      <c r="K32" s="7"/>
      <c r="L32" s="7"/>
    </row>
    <row r="33" spans="4:12" x14ac:dyDescent="0.3">
      <c r="D33" s="3"/>
      <c r="E33" s="3"/>
      <c r="F33" s="3"/>
      <c r="G33" s="12" t="s">
        <v>101</v>
      </c>
      <c r="H33" s="12"/>
      <c r="I33" s="12"/>
      <c r="J33" s="8"/>
      <c r="K33" s="8"/>
      <c r="L33" s="9"/>
    </row>
    <row r="34" spans="4:12" x14ac:dyDescent="0.3">
      <c r="D34" s="3"/>
      <c r="E34" s="3"/>
      <c r="F34" s="3" t="s">
        <v>100</v>
      </c>
      <c r="G34" s="3"/>
      <c r="H34" s="3"/>
      <c r="I34" s="3"/>
      <c r="J34" s="3"/>
      <c r="K34" s="3"/>
      <c r="L34" s="3"/>
    </row>
    <row r="38" spans="4:12" x14ac:dyDescent="0.3">
      <c r="F38" t="s">
        <v>94</v>
      </c>
    </row>
  </sheetData>
  <mergeCells count="2">
    <mergeCell ref="D4:L4"/>
    <mergeCell ref="G33:I33"/>
  </mergeCells>
  <pageMargins left="0.70866141732283472" right="0.70866141732283472" top="0.74803149606299213" bottom="0.35433070866141736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4:L16"/>
  <sheetViews>
    <sheetView workbookViewId="0">
      <selection activeCell="H18" sqref="H18"/>
    </sheetView>
  </sheetViews>
  <sheetFormatPr defaultRowHeight="14.4" x14ac:dyDescent="0.3"/>
  <cols>
    <col min="5" max="5" width="19.109375" customWidth="1"/>
    <col min="6" max="6" width="30.44140625" customWidth="1"/>
    <col min="7" max="7" width="16.88671875" customWidth="1"/>
    <col min="8" max="8" width="14.109375" customWidth="1"/>
    <col min="9" max="9" width="10.6640625" customWidth="1"/>
    <col min="10" max="10" width="24.109375" customWidth="1"/>
    <col min="11" max="11" width="23.109375" customWidth="1"/>
    <col min="12" max="12" width="17.33203125" customWidth="1"/>
  </cols>
  <sheetData>
    <row r="4" spans="5:12" x14ac:dyDescent="0.3"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29</v>
      </c>
    </row>
    <row r="5" spans="5:12" s="1" customFormat="1" ht="30" customHeight="1" x14ac:dyDescent="0.3">
      <c r="E5" s="2" t="s">
        <v>13</v>
      </c>
      <c r="F5" s="1" t="s">
        <v>22</v>
      </c>
      <c r="G5" s="1">
        <v>9.1</v>
      </c>
      <c r="H5" s="1">
        <v>12.43</v>
      </c>
      <c r="I5" s="1">
        <v>3.3</v>
      </c>
      <c r="J5" s="1" t="s">
        <v>38</v>
      </c>
      <c r="K5" s="1" t="s">
        <v>37</v>
      </c>
      <c r="L5" s="1" t="s">
        <v>40</v>
      </c>
    </row>
    <row r="6" spans="5:12" s="1" customFormat="1" ht="30" customHeight="1" x14ac:dyDescent="0.3">
      <c r="E6" s="1" t="s">
        <v>14</v>
      </c>
      <c r="F6" s="1" t="s">
        <v>23</v>
      </c>
      <c r="G6" s="1">
        <v>44.7</v>
      </c>
      <c r="H6" s="1">
        <v>41.61</v>
      </c>
      <c r="I6" s="1">
        <v>3.3</v>
      </c>
      <c r="J6" s="1" t="s">
        <v>38</v>
      </c>
      <c r="K6" s="1" t="s">
        <v>37</v>
      </c>
      <c r="L6" s="1" t="s">
        <v>40</v>
      </c>
    </row>
    <row r="7" spans="5:12" s="1" customFormat="1" ht="30" customHeight="1" x14ac:dyDescent="0.3">
      <c r="E7" s="1" t="s">
        <v>15</v>
      </c>
      <c r="F7" s="1" t="s">
        <v>24</v>
      </c>
      <c r="G7" s="1">
        <v>40.1</v>
      </c>
      <c r="H7" s="1">
        <v>25.57</v>
      </c>
      <c r="I7" s="1">
        <v>3.3</v>
      </c>
      <c r="J7" s="1" t="s">
        <v>36</v>
      </c>
      <c r="K7" s="1" t="s">
        <v>37</v>
      </c>
      <c r="L7" s="1" t="s">
        <v>40</v>
      </c>
    </row>
    <row r="8" spans="5:12" s="1" customFormat="1" ht="30" customHeight="1" x14ac:dyDescent="0.3">
      <c r="E8" s="1" t="s">
        <v>16</v>
      </c>
      <c r="F8" s="1" t="s">
        <v>25</v>
      </c>
      <c r="G8" s="1">
        <v>39.5</v>
      </c>
      <c r="H8" s="1">
        <v>25.24</v>
      </c>
      <c r="I8" s="1">
        <v>3.3</v>
      </c>
      <c r="J8" s="1" t="s">
        <v>36</v>
      </c>
      <c r="K8" s="1" t="s">
        <v>37</v>
      </c>
      <c r="L8" s="1" t="s">
        <v>40</v>
      </c>
    </row>
    <row r="9" spans="5:12" s="1" customFormat="1" ht="30" customHeight="1" x14ac:dyDescent="0.3">
      <c r="E9" s="1" t="s">
        <v>17</v>
      </c>
      <c r="F9" s="1" t="s">
        <v>26</v>
      </c>
      <c r="G9" s="1">
        <v>39.5</v>
      </c>
      <c r="H9" s="1">
        <v>25.24</v>
      </c>
      <c r="I9" s="1">
        <v>3.3</v>
      </c>
      <c r="J9" s="1" t="s">
        <v>36</v>
      </c>
      <c r="K9" s="1" t="s">
        <v>37</v>
      </c>
      <c r="L9" s="1" t="s">
        <v>40</v>
      </c>
    </row>
    <row r="10" spans="5:12" s="1" customFormat="1" ht="30" customHeight="1" x14ac:dyDescent="0.3">
      <c r="E10" s="1" t="s">
        <v>18</v>
      </c>
      <c r="F10" s="1" t="s">
        <v>27</v>
      </c>
      <c r="G10" s="1">
        <v>54</v>
      </c>
      <c r="H10" s="1">
        <v>35.130000000000003</v>
      </c>
      <c r="I10" s="1">
        <v>3.3</v>
      </c>
      <c r="J10" s="1" t="s">
        <v>36</v>
      </c>
      <c r="K10" s="1" t="s">
        <v>37</v>
      </c>
      <c r="L10" s="1" t="s">
        <v>40</v>
      </c>
    </row>
    <row r="11" spans="5:12" s="1" customFormat="1" ht="30" customHeight="1" x14ac:dyDescent="0.3">
      <c r="E11" s="1" t="s">
        <v>19</v>
      </c>
      <c r="F11" s="1" t="s">
        <v>28</v>
      </c>
      <c r="G11" s="1">
        <v>8.5</v>
      </c>
      <c r="H11" s="1">
        <v>14.96</v>
      </c>
      <c r="I11" s="1">
        <v>3.3</v>
      </c>
      <c r="J11" s="1" t="s">
        <v>39</v>
      </c>
      <c r="K11" s="1" t="s">
        <v>37</v>
      </c>
      <c r="L11" s="1" t="s">
        <v>40</v>
      </c>
    </row>
    <row r="12" spans="5:12" s="1" customFormat="1" ht="30" customHeight="1" x14ac:dyDescent="0.3">
      <c r="E12" s="1" t="s">
        <v>20</v>
      </c>
      <c r="F12" s="1" t="s">
        <v>30</v>
      </c>
      <c r="G12" s="1">
        <v>6.9</v>
      </c>
      <c r="H12" s="1">
        <v>11.1</v>
      </c>
      <c r="I12" s="1">
        <v>3.3</v>
      </c>
      <c r="J12" s="1" t="s">
        <v>39</v>
      </c>
      <c r="K12" s="1" t="s">
        <v>37</v>
      </c>
      <c r="L12" s="1" t="s">
        <v>40</v>
      </c>
    </row>
    <row r="13" spans="5:12" s="1" customFormat="1" ht="30" customHeight="1" x14ac:dyDescent="0.3">
      <c r="E13" s="1" t="s">
        <v>21</v>
      </c>
      <c r="F13" s="1" t="s">
        <v>31</v>
      </c>
      <c r="G13" s="1">
        <v>5.8</v>
      </c>
      <c r="H13" s="1">
        <v>10.15</v>
      </c>
      <c r="I13" s="1">
        <v>3.3</v>
      </c>
      <c r="J13" s="1" t="s">
        <v>39</v>
      </c>
      <c r="K13" s="1" t="s">
        <v>37</v>
      </c>
      <c r="L13" s="1" t="s">
        <v>40</v>
      </c>
    </row>
    <row r="14" spans="5:12" s="1" customFormat="1" ht="30" customHeight="1" x14ac:dyDescent="0.3">
      <c r="E14" s="1" t="s">
        <v>34</v>
      </c>
      <c r="F14" s="1" t="s">
        <v>32</v>
      </c>
      <c r="G14" s="1">
        <v>16.8</v>
      </c>
      <c r="H14" s="1">
        <v>19.600000000000001</v>
      </c>
      <c r="I14" s="1">
        <v>3.3</v>
      </c>
      <c r="J14" s="1" t="s">
        <v>39</v>
      </c>
      <c r="K14" s="1" t="s">
        <v>37</v>
      </c>
      <c r="L14" s="1" t="s">
        <v>40</v>
      </c>
    </row>
    <row r="15" spans="5:12" s="1" customFormat="1" ht="30" customHeight="1" x14ac:dyDescent="0.3">
      <c r="E15" s="1" t="s">
        <v>35</v>
      </c>
      <c r="F15" s="1" t="s">
        <v>33</v>
      </c>
      <c r="G15" s="1">
        <v>14.5</v>
      </c>
      <c r="H15" s="1">
        <v>20.91</v>
      </c>
      <c r="I15" s="1">
        <v>3.3</v>
      </c>
      <c r="J15" s="1" t="s">
        <v>39</v>
      </c>
      <c r="K15" s="1" t="s">
        <v>37</v>
      </c>
      <c r="L15" s="1" t="s">
        <v>40</v>
      </c>
    </row>
    <row r="16" spans="5:12" x14ac:dyDescent="0.3">
      <c r="G16">
        <f>SUM(G5:G15)</f>
        <v>279.40000000000003</v>
      </c>
      <c r="H16">
        <f>SUM(H5:H15)</f>
        <v>241.94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2019-03-19T10:32:08Z</dcterms:modified>
</cp:coreProperties>
</file>